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tinP\Documents\Dokumenty\Rok 2020\Grébovka\Změnové listy\"/>
    </mc:Choice>
  </mc:AlternateContent>
  <bookViews>
    <workbookView xWindow="0" yWindow="0" windowWidth="28800" windowHeight="1258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6" i="1" l="1"/>
  <c r="O36" i="1"/>
  <c r="G32" i="1"/>
  <c r="G31" i="1"/>
  <c r="G30" i="1"/>
  <c r="F34" i="1" s="1"/>
  <c r="G34" i="1" s="1"/>
  <c r="G33" i="1" s="1"/>
  <c r="G36" i="1" s="1"/>
  <c r="G23" i="1"/>
  <c r="F23" i="1"/>
  <c r="F18" i="1"/>
  <c r="G18" i="1" s="1"/>
  <c r="F16" i="1"/>
  <c r="F13" i="1" s="1"/>
  <c r="G13" i="1" s="1"/>
  <c r="G12" i="1" s="1"/>
  <c r="E8" i="1"/>
  <c r="F26" i="1" l="1"/>
  <c r="G26" i="1" s="1"/>
  <c r="G25" i="1" s="1"/>
  <c r="G28" i="1" s="1"/>
  <c r="F8" i="1" s="1"/>
  <c r="G38" i="1" l="1"/>
</calcChain>
</file>

<file path=xl/sharedStrings.xml><?xml version="1.0" encoding="utf-8"?>
<sst xmlns="http://schemas.openxmlformats.org/spreadsheetml/2006/main" count="71" uniqueCount="52">
  <si>
    <t xml:space="preserve">Položkový rozpočet </t>
  </si>
  <si>
    <t>S:</t>
  </si>
  <si>
    <t>N20-SAL-029</t>
  </si>
  <si>
    <t>Revitalizace předprostoru parku Grébovka</t>
  </si>
  <si>
    <t>O:</t>
  </si>
  <si>
    <t>01</t>
  </si>
  <si>
    <t>Stavební práce</t>
  </si>
  <si>
    <t>R:</t>
  </si>
  <si>
    <t>ZL 14.</t>
  </si>
  <si>
    <t>Mobiliář</t>
  </si>
  <si>
    <t>Vypracoval:</t>
  </si>
  <si>
    <t>Milan Slaný, Technik Stav LTE s.r.o.</t>
  </si>
  <si>
    <t>Datum:</t>
  </si>
  <si>
    <t xml:space="preserve">Celkem bez DPH za Změnový list č. </t>
  </si>
  <si>
    <t>P.č.</t>
  </si>
  <si>
    <t>Číslo položky</t>
  </si>
  <si>
    <t>Název položky</t>
  </si>
  <si>
    <t>MJ</t>
  </si>
  <si>
    <t>množství</t>
  </si>
  <si>
    <t>cena / MJ</t>
  </si>
  <si>
    <t>Celkem</t>
  </si>
  <si>
    <t>Díl:</t>
  </si>
  <si>
    <t>991</t>
  </si>
  <si>
    <t>991001001</t>
  </si>
  <si>
    <t xml:space="preserve">A001 - Vodní prvek </t>
  </si>
  <si>
    <t>ks</t>
  </si>
  <si>
    <t>nerezová průchodka stěnou 2", délky 300 mm, pro upevnění trysky, zalitá v prefabrikovaném vodním prvku</t>
  </si>
  <si>
    <t>nerezová tryska 2", našroubovaná na průchodku a lícující se dnem vodního prvku</t>
  </si>
  <si>
    <t>navýšení beton základů o 150 mm - usazení vodního prvku v terénu vůči ostatním konstrukcím (cesta, technologická šachta apod.)  : 9.920 Kč/m3 (274320040RA0)</t>
  </si>
  <si>
    <t>doprava a složení nadměrného nákladu z ŽPSV na stavbu</t>
  </si>
  <si>
    <t>991001002</t>
  </si>
  <si>
    <t>A002 - Vodní pítko napojené na vodovodní řád</t>
  </si>
  <si>
    <t>nerezová průchodka stěnou 2", délky 300 mm, pro upevnění trysky, zalitá v prefabrikovaném prvku - pítku</t>
  </si>
  <si>
    <t>odtoková vpusť nerezová, odtok DN 70, s vybíracím košem, zalitá do prefabrikovaného prvku - pítka</t>
  </si>
  <si>
    <t>propojení HDPE vodovodní hadice pomocí přechodky 2"/1" a kohoutu 1"</t>
  </si>
  <si>
    <t>nerez silnostěnná trubka venkovní průměr = 42,6 mm, vnitřní průměr 20 mm, pro pítko výšky 150cm : 1.780 Kč/m</t>
  </si>
  <si>
    <t>991001003</t>
  </si>
  <si>
    <t xml:space="preserve">A003 - Kruhová lavice </t>
  </si>
  <si>
    <t>VN</t>
  </si>
  <si>
    <t>Vedlejší náklady</t>
  </si>
  <si>
    <t>005121 R</t>
  </si>
  <si>
    <t>Zařízení staveniště</t>
  </si>
  <si>
    <t>%</t>
  </si>
  <si>
    <t>Mobiliář - odpočet za nedodání prvků</t>
  </si>
  <si>
    <t>991002005</t>
  </si>
  <si>
    <t>5 - POEZIOMAT 
- dodávka, montáž, uvedení do provozu 
- provedení dle PD D.1.004 - Výpis typového vybavení
- zemní práce a základové kce</t>
  </si>
  <si>
    <t>POL1_</t>
  </si>
  <si>
    <t>991002006</t>
  </si>
  <si>
    <t>6 - RUSKÉ KUŽELY 
- dodávka, montáž
- provedení dle PD D.1.004 - Výpis typového vybavení
- zemní práce a základové kce</t>
  </si>
  <si>
    <t>DIL</t>
  </si>
  <si>
    <t>POL99_8</t>
  </si>
  <si>
    <t>SUM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</si>
</sst>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Kč&quot;"/>
    <numFmt numFmtId="165" formatCode="#,##0.00000"/>
  </numFmts>
  <fonts count="11" x14ac:knownFonts="1">
    <font>
      <sz val="11"/>
      <color theme="1"/>
      <name val="Calibri"/>
      <family val="2"/>
      <charset val="238"/>
      <scheme val="minor"/>
    </font>
    <font>
      <b/>
      <sz val="12"/>
      <name val="Arial CE"/>
      <family val="2"/>
      <charset val="238"/>
    </font>
    <font>
      <sz val="10"/>
      <name val="Arial CE"/>
      <family val="2"/>
      <charset val="238"/>
    </font>
    <font>
      <sz val="10"/>
      <color theme="1"/>
      <name val="Arial CE"/>
      <charset val="238"/>
    </font>
    <font>
      <b/>
      <sz val="12"/>
      <color theme="1"/>
      <name val="Arial CE"/>
      <charset val="238"/>
    </font>
    <font>
      <b/>
      <sz val="12"/>
      <name val="Arial CE"/>
      <charset val="238"/>
    </font>
    <font>
      <b/>
      <sz val="10"/>
      <name val="Arial CE"/>
      <family val="2"/>
      <charset val="238"/>
    </font>
    <font>
      <sz val="8"/>
      <name val="Arial CE"/>
      <family val="2"/>
      <charset val="238"/>
    </font>
    <font>
      <sz val="8"/>
      <color indexed="12"/>
      <name val="Arial CE"/>
      <family val="2"/>
      <charset val="238"/>
    </font>
    <font>
      <b/>
      <sz val="10"/>
      <color rgb="FFFF0000"/>
      <name val="Arial CE"/>
      <family val="2"/>
      <charset val="238"/>
    </font>
    <font>
      <sz val="8"/>
      <color rgb="FFFF0000"/>
      <name val="Arial CE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6E1E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5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vertical="center"/>
    </xf>
    <xf numFmtId="49" fontId="3" fillId="0" borderId="2" xfId="0" applyNumberFormat="1" applyFont="1" applyBorder="1" applyAlignment="1">
      <alignment vertical="center"/>
    </xf>
    <xf numFmtId="49" fontId="3" fillId="0" borderId="2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49" fontId="4" fillId="2" borderId="2" xfId="0" applyNumberFormat="1" applyFont="1" applyFill="1" applyBorder="1" applyAlignment="1">
      <alignment vertical="center"/>
    </xf>
    <xf numFmtId="49" fontId="4" fillId="2" borderId="2" xfId="0" applyNumberFormat="1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49" fontId="0" fillId="0" borderId="0" xfId="0" applyNumberFormat="1"/>
    <xf numFmtId="0" fontId="0" fillId="0" borderId="0" xfId="0" applyAlignment="1">
      <alignment horizontal="center"/>
    </xf>
    <xf numFmtId="0" fontId="3" fillId="0" borderId="4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14" fontId="3" fillId="0" borderId="2" xfId="0" applyNumberFormat="1" applyFont="1" applyBorder="1" applyAlignment="1">
      <alignment horizontal="right"/>
    </xf>
    <xf numFmtId="14" fontId="3" fillId="0" borderId="5" xfId="0" applyNumberFormat="1" applyFont="1" applyBorder="1" applyAlignment="1">
      <alignment horizontal="right"/>
    </xf>
    <xf numFmtId="14" fontId="3" fillId="0" borderId="6" xfId="0" applyNumberFormat="1" applyFont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4" fillId="3" borderId="2" xfId="0" applyFont="1" applyFill="1" applyBorder="1" applyAlignment="1">
      <alignment horizontal="right"/>
    </xf>
    <xf numFmtId="49" fontId="4" fillId="3" borderId="2" xfId="0" applyNumberFormat="1" applyFont="1" applyFill="1" applyBorder="1" applyAlignment="1">
      <alignment horizontal="left"/>
    </xf>
    <xf numFmtId="164" fontId="5" fillId="3" borderId="7" xfId="0" applyNumberFormat="1" applyFont="1" applyFill="1" applyBorder="1" applyAlignment="1">
      <alignment horizontal="right"/>
    </xf>
    <xf numFmtId="164" fontId="5" fillId="3" borderId="8" xfId="0" applyNumberFormat="1" applyFont="1" applyFill="1" applyBorder="1" applyAlignment="1">
      <alignment horizontal="right"/>
    </xf>
    <xf numFmtId="0" fontId="3" fillId="4" borderId="1" xfId="0" applyFont="1" applyFill="1" applyBorder="1"/>
    <xf numFmtId="49" fontId="3" fillId="4" borderId="1" xfId="0" applyNumberFormat="1" applyFont="1" applyFill="1" applyBorder="1"/>
    <xf numFmtId="0" fontId="3" fillId="4" borderId="1" xfId="0" applyFont="1" applyFill="1" applyBorder="1" applyAlignment="1">
      <alignment horizontal="center"/>
    </xf>
    <xf numFmtId="0" fontId="3" fillId="4" borderId="4" xfId="0" applyFont="1" applyFill="1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0" fontId="0" fillId="0" borderId="0" xfId="0" applyAlignment="1">
      <alignment horizontal="center" vertical="top"/>
    </xf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6" fillId="2" borderId="9" xfId="0" applyFont="1" applyFill="1" applyBorder="1" applyAlignment="1">
      <alignment vertical="top"/>
    </xf>
    <xf numFmtId="49" fontId="6" fillId="2" borderId="5" xfId="0" applyNumberFormat="1" applyFont="1" applyFill="1" applyBorder="1" applyAlignment="1">
      <alignment vertical="top"/>
    </xf>
    <xf numFmtId="49" fontId="6" fillId="2" borderId="5" xfId="0" applyNumberFormat="1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center" vertical="top" shrinkToFit="1"/>
    </xf>
    <xf numFmtId="165" fontId="6" fillId="2" borderId="5" xfId="0" applyNumberFormat="1" applyFont="1" applyFill="1" applyBorder="1" applyAlignment="1">
      <alignment vertical="top" shrinkToFit="1"/>
    </xf>
    <xf numFmtId="4" fontId="6" fillId="2" borderId="5" xfId="0" applyNumberFormat="1" applyFont="1" applyFill="1" applyBorder="1" applyAlignment="1">
      <alignment vertical="top" shrinkToFit="1"/>
    </xf>
    <xf numFmtId="4" fontId="6" fillId="2" borderId="6" xfId="0" applyNumberFormat="1" applyFont="1" applyFill="1" applyBorder="1" applyAlignment="1">
      <alignment vertical="top" shrinkToFit="1"/>
    </xf>
    <xf numFmtId="0" fontId="7" fillId="0" borderId="10" xfId="0" applyFont="1" applyBorder="1" applyAlignment="1">
      <alignment vertical="top"/>
    </xf>
    <xf numFmtId="49" fontId="7" fillId="0" borderId="11" xfId="0" applyNumberFormat="1" applyFont="1" applyBorder="1" applyAlignment="1">
      <alignment vertical="top"/>
    </xf>
    <xf numFmtId="49" fontId="7" fillId="0" borderId="11" xfId="0" applyNumberFormat="1" applyFont="1" applyBorder="1" applyAlignment="1">
      <alignment horizontal="left" vertical="top" wrapText="1"/>
    </xf>
    <xf numFmtId="0" fontId="7" fillId="0" borderId="11" xfId="0" applyFont="1" applyBorder="1" applyAlignment="1">
      <alignment horizontal="center" vertical="top" shrinkToFit="1"/>
    </xf>
    <xf numFmtId="165" fontId="7" fillId="0" borderId="11" xfId="0" applyNumberFormat="1" applyFont="1" applyBorder="1" applyAlignment="1">
      <alignment vertical="top" shrinkToFit="1"/>
    </xf>
    <xf numFmtId="4" fontId="7" fillId="5" borderId="11" xfId="0" applyNumberFormat="1" applyFont="1" applyFill="1" applyBorder="1" applyAlignment="1" applyProtection="1">
      <alignment vertical="top" shrinkToFit="1"/>
      <protection locked="0"/>
    </xf>
    <xf numFmtId="4" fontId="7" fillId="0" borderId="12" xfId="0" applyNumberFormat="1" applyFont="1" applyBorder="1" applyAlignment="1">
      <alignment vertical="top" shrinkToFit="1"/>
    </xf>
    <xf numFmtId="0" fontId="7" fillId="0" borderId="0" xfId="0" applyFont="1" applyAlignment="1">
      <alignment vertical="top"/>
    </xf>
    <xf numFmtId="49" fontId="7" fillId="0" borderId="0" xfId="0" applyNumberFormat="1" applyFont="1" applyAlignment="1">
      <alignment vertical="top"/>
    </xf>
    <xf numFmtId="165" fontId="8" fillId="0" borderId="0" xfId="0" quotePrefix="1" applyNumberFormat="1" applyFont="1" applyAlignment="1">
      <alignment horizontal="left" vertical="top" wrapText="1"/>
    </xf>
    <xf numFmtId="165" fontId="8" fillId="0" borderId="0" xfId="0" applyNumberFormat="1" applyFont="1" applyAlignment="1">
      <alignment horizontal="center" vertical="top" wrapText="1" shrinkToFit="1"/>
    </xf>
    <xf numFmtId="165" fontId="8" fillId="0" borderId="0" xfId="0" applyNumberFormat="1" applyFont="1" applyAlignment="1">
      <alignment vertical="top" wrapText="1" shrinkToFit="1"/>
    </xf>
    <xf numFmtId="4" fontId="8" fillId="0" borderId="0" xfId="0" applyNumberFormat="1" applyFont="1" applyAlignment="1">
      <alignment vertical="top" wrapText="1" shrinkToFit="1"/>
    </xf>
    <xf numFmtId="4" fontId="7" fillId="0" borderId="0" xfId="0" applyNumberFormat="1" applyFont="1" applyAlignment="1">
      <alignment vertical="top" shrinkToFit="1"/>
    </xf>
    <xf numFmtId="4" fontId="7" fillId="3" borderId="11" xfId="0" applyNumberFormat="1" applyFont="1" applyFill="1" applyBorder="1" applyAlignment="1" applyProtection="1">
      <alignment vertical="top" shrinkToFit="1"/>
      <protection locked="0"/>
    </xf>
    <xf numFmtId="49" fontId="0" fillId="0" borderId="0" xfId="0" applyNumberFormat="1" applyAlignment="1">
      <alignment horizontal="left" vertical="top" wrapText="1"/>
    </xf>
    <xf numFmtId="0" fontId="6" fillId="2" borderId="13" xfId="0" applyFont="1" applyFill="1" applyBorder="1" applyAlignment="1">
      <alignment vertical="top"/>
    </xf>
    <xf numFmtId="49" fontId="6" fillId="2" borderId="2" xfId="0" applyNumberFormat="1" applyFont="1" applyFill="1" applyBorder="1" applyAlignment="1">
      <alignment vertical="top"/>
    </xf>
    <xf numFmtId="49" fontId="6" fillId="2" borderId="2" xfId="0" applyNumberFormat="1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top"/>
    </xf>
    <xf numFmtId="0" fontId="6" fillId="2" borderId="2" xfId="0" applyFont="1" applyFill="1" applyBorder="1" applyAlignment="1">
      <alignment vertical="top"/>
    </xf>
    <xf numFmtId="4" fontId="6" fillId="2" borderId="3" xfId="0" applyNumberFormat="1" applyFont="1" applyFill="1" applyBorder="1" applyAlignment="1">
      <alignment vertical="top"/>
    </xf>
    <xf numFmtId="0" fontId="9" fillId="2" borderId="9" xfId="0" applyFont="1" applyFill="1" applyBorder="1" applyAlignment="1">
      <alignment vertical="top"/>
    </xf>
    <xf numFmtId="49" fontId="9" fillId="2" borderId="5" xfId="0" applyNumberFormat="1" applyFont="1" applyFill="1" applyBorder="1" applyAlignment="1">
      <alignment vertical="top"/>
    </xf>
    <xf numFmtId="49" fontId="9" fillId="2" borderId="5" xfId="0" applyNumberFormat="1" applyFont="1" applyFill="1" applyBorder="1" applyAlignment="1">
      <alignment horizontal="left" vertical="top" wrapText="1"/>
    </xf>
    <xf numFmtId="0" fontId="9" fillId="2" borderId="5" xfId="0" applyFont="1" applyFill="1" applyBorder="1" applyAlignment="1">
      <alignment horizontal="center" vertical="top" shrinkToFit="1"/>
    </xf>
    <xf numFmtId="165" fontId="9" fillId="2" borderId="5" xfId="0" applyNumberFormat="1" applyFont="1" applyFill="1" applyBorder="1" applyAlignment="1">
      <alignment vertical="top" shrinkToFit="1"/>
    </xf>
    <xf numFmtId="4" fontId="9" fillId="2" borderId="5" xfId="0" applyNumberFormat="1" applyFont="1" applyFill="1" applyBorder="1" applyAlignment="1">
      <alignment vertical="top" shrinkToFit="1"/>
    </xf>
    <xf numFmtId="4" fontId="9" fillId="2" borderId="6" xfId="0" applyNumberFormat="1" applyFont="1" applyFill="1" applyBorder="1" applyAlignment="1">
      <alignment vertical="top" shrinkToFit="1"/>
    </xf>
    <xf numFmtId="0" fontId="10" fillId="0" borderId="14" xfId="0" applyFont="1" applyBorder="1" applyAlignment="1">
      <alignment vertical="top"/>
    </xf>
    <xf numFmtId="49" fontId="10" fillId="0" borderId="15" xfId="0" applyNumberFormat="1" applyFont="1" applyBorder="1" applyAlignment="1">
      <alignment vertical="top"/>
    </xf>
    <xf numFmtId="49" fontId="10" fillId="0" borderId="15" xfId="0" applyNumberFormat="1" applyFont="1" applyBorder="1" applyAlignment="1">
      <alignment horizontal="left" vertical="top" wrapText="1"/>
    </xf>
    <xf numFmtId="0" fontId="10" fillId="0" borderId="15" xfId="0" applyFont="1" applyBorder="1" applyAlignment="1">
      <alignment horizontal="center" vertical="top" shrinkToFit="1"/>
    </xf>
    <xf numFmtId="165" fontId="10" fillId="0" borderId="15" xfId="0" applyNumberFormat="1" applyFont="1" applyBorder="1" applyAlignment="1">
      <alignment vertical="top" shrinkToFit="1"/>
    </xf>
    <xf numFmtId="4" fontId="10" fillId="5" borderId="15" xfId="0" applyNumberFormat="1" applyFont="1" applyFill="1" applyBorder="1" applyAlignment="1" applyProtection="1">
      <alignment vertical="top" shrinkToFit="1"/>
      <protection locked="0"/>
    </xf>
    <xf numFmtId="4" fontId="10" fillId="0" borderId="16" xfId="0" applyNumberFormat="1" applyFont="1" applyBorder="1" applyAlignment="1">
      <alignment vertical="top" shrinkToFit="1"/>
    </xf>
    <xf numFmtId="0" fontId="7" fillId="0" borderId="0" xfId="0" applyFont="1"/>
    <xf numFmtId="49" fontId="10" fillId="0" borderId="11" xfId="0" applyNumberFormat="1" applyFont="1" applyBorder="1" applyAlignment="1">
      <alignment horizontal="left" vertical="top" wrapText="1"/>
    </xf>
    <xf numFmtId="0" fontId="10" fillId="0" borderId="10" xfId="0" applyFont="1" applyBorder="1" applyAlignment="1">
      <alignment vertical="top"/>
    </xf>
    <xf numFmtId="49" fontId="10" fillId="0" borderId="11" xfId="0" applyNumberFormat="1" applyFont="1" applyBorder="1" applyAlignment="1">
      <alignment vertical="top"/>
    </xf>
    <xf numFmtId="0" fontId="10" fillId="0" borderId="11" xfId="0" applyFont="1" applyBorder="1" applyAlignment="1">
      <alignment horizontal="center" vertical="top" shrinkToFit="1"/>
    </xf>
    <xf numFmtId="165" fontId="10" fillId="0" borderId="11" xfId="0" applyNumberFormat="1" applyFont="1" applyBorder="1" applyAlignment="1">
      <alignment vertical="top" shrinkToFit="1"/>
    </xf>
    <xf numFmtId="4" fontId="10" fillId="3" borderId="11" xfId="0" applyNumberFormat="1" applyFont="1" applyFill="1" applyBorder="1" applyAlignment="1" applyProtection="1">
      <alignment vertical="top" shrinkToFit="1"/>
      <protection locked="0"/>
    </xf>
    <xf numFmtId="4" fontId="10" fillId="0" borderId="12" xfId="0" applyNumberFormat="1" applyFont="1" applyBorder="1" applyAlignment="1">
      <alignment vertical="top" shrinkToFit="1"/>
    </xf>
    <xf numFmtId="0" fontId="9" fillId="2" borderId="13" xfId="0" applyFont="1" applyFill="1" applyBorder="1" applyAlignment="1">
      <alignment vertical="top"/>
    </xf>
    <xf numFmtId="49" fontId="9" fillId="2" borderId="2" xfId="0" applyNumberFormat="1" applyFont="1" applyFill="1" applyBorder="1" applyAlignment="1">
      <alignment vertical="top"/>
    </xf>
    <xf numFmtId="49" fontId="9" fillId="2" borderId="2" xfId="0" applyNumberFormat="1" applyFont="1" applyFill="1" applyBorder="1" applyAlignment="1">
      <alignment horizontal="left" vertical="top" wrapText="1"/>
    </xf>
    <xf numFmtId="0" fontId="9" fillId="2" borderId="2" xfId="0" applyFont="1" applyFill="1" applyBorder="1" applyAlignment="1">
      <alignment horizontal="center" vertical="top"/>
    </xf>
    <xf numFmtId="0" fontId="9" fillId="2" borderId="2" xfId="0" applyFont="1" applyFill="1" applyBorder="1" applyAlignment="1">
      <alignment vertical="top"/>
    </xf>
    <xf numFmtId="4" fontId="9" fillId="2" borderId="3" xfId="0" applyNumberFormat="1" applyFont="1" applyFill="1" applyBorder="1" applyAlignment="1">
      <alignment vertical="top"/>
    </xf>
    <xf numFmtId="0" fontId="6" fillId="6" borderId="13" xfId="0" applyFont="1" applyFill="1" applyBorder="1" applyAlignment="1">
      <alignment vertical="top"/>
    </xf>
    <xf numFmtId="49" fontId="6" fillId="6" borderId="2" xfId="0" applyNumberFormat="1" applyFont="1" applyFill="1" applyBorder="1" applyAlignment="1">
      <alignment vertical="top"/>
    </xf>
    <xf numFmtId="49" fontId="6" fillId="6" borderId="2" xfId="0" applyNumberFormat="1" applyFont="1" applyFill="1" applyBorder="1" applyAlignment="1">
      <alignment horizontal="left" vertical="top" wrapText="1"/>
    </xf>
    <xf numFmtId="0" fontId="6" fillId="6" borderId="2" xfId="0" applyFont="1" applyFill="1" applyBorder="1" applyAlignment="1">
      <alignment horizontal="center" vertical="top"/>
    </xf>
    <xf numFmtId="0" fontId="6" fillId="6" borderId="2" xfId="0" applyFont="1" applyFill="1" applyBorder="1" applyAlignment="1">
      <alignment vertical="top"/>
    </xf>
    <xf numFmtId="4" fontId="9" fillId="6" borderId="3" xfId="0" applyNumberFormat="1" applyFont="1" applyFill="1" applyBorder="1" applyAlignment="1">
      <alignment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8"/>
  <sheetViews>
    <sheetView tabSelected="1" view="pageLayout" zoomScaleNormal="100" workbookViewId="0">
      <selection sqref="A1:XFD1048576"/>
    </sheetView>
  </sheetViews>
  <sheetFormatPr defaultColWidth="12.42578125" defaultRowHeight="15" outlineLevelRow="1" x14ac:dyDescent="0.25"/>
  <cols>
    <col min="1" max="1" width="4" customWidth="1"/>
    <col min="2" max="2" width="13.140625" customWidth="1"/>
    <col min="3" max="3" width="44.5703125" customWidth="1"/>
    <col min="4" max="4" width="5.5703125" customWidth="1"/>
    <col min="5" max="5" width="12" customWidth="1"/>
    <col min="6" max="6" width="11.28515625" customWidth="1"/>
    <col min="7" max="7" width="13.28515625" bestFit="1" customWidth="1"/>
  </cols>
  <sheetData>
    <row r="1" spans="1:7" ht="15.75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3" t="s">
        <v>2</v>
      </c>
      <c r="C2" s="4" t="s">
        <v>3</v>
      </c>
      <c r="D2" s="5"/>
      <c r="E2" s="5"/>
      <c r="F2" s="5"/>
      <c r="G2" s="6"/>
    </row>
    <row r="3" spans="1:7" x14ac:dyDescent="0.25">
      <c r="A3" s="2" t="s">
        <v>4</v>
      </c>
      <c r="B3" s="3" t="s">
        <v>5</v>
      </c>
      <c r="C3" s="4" t="s">
        <v>6</v>
      </c>
      <c r="D3" s="5"/>
      <c r="E3" s="5"/>
      <c r="F3" s="5"/>
      <c r="G3" s="6"/>
    </row>
    <row r="4" spans="1:7" ht="15.75" x14ac:dyDescent="0.25">
      <c r="A4" s="7" t="s">
        <v>7</v>
      </c>
      <c r="B4" s="8" t="s">
        <v>8</v>
      </c>
      <c r="C4" s="9" t="s">
        <v>9</v>
      </c>
      <c r="D4" s="10"/>
      <c r="E4" s="10"/>
      <c r="F4" s="10"/>
      <c r="G4" s="11"/>
    </row>
    <row r="5" spans="1:7" x14ac:dyDescent="0.25">
      <c r="B5" s="12"/>
      <c r="C5" s="12"/>
      <c r="D5" s="13"/>
    </row>
    <row r="6" spans="1:7" x14ac:dyDescent="0.25">
      <c r="B6" s="12"/>
      <c r="C6" s="14" t="s">
        <v>10</v>
      </c>
      <c r="D6" s="15" t="s">
        <v>11</v>
      </c>
      <c r="E6" s="15"/>
      <c r="F6" s="15"/>
      <c r="G6" s="16"/>
    </row>
    <row r="7" spans="1:7" ht="15.75" thickBot="1" x14ac:dyDescent="0.3">
      <c r="B7" s="12"/>
      <c r="C7" s="14" t="s">
        <v>12</v>
      </c>
      <c r="D7" s="17">
        <v>44367</v>
      </c>
      <c r="E7" s="17"/>
      <c r="F7" s="18"/>
      <c r="G7" s="19"/>
    </row>
    <row r="8" spans="1:7" ht="16.5" thickBot="1" x14ac:dyDescent="0.3">
      <c r="B8" s="12"/>
      <c r="C8" s="20"/>
      <c r="D8" s="21" t="s">
        <v>13</v>
      </c>
      <c r="E8" s="22" t="str">
        <f>B4</f>
        <v>ZL 14.</v>
      </c>
      <c r="F8" s="23">
        <f>G28</f>
        <v>55136.548800000004</v>
      </c>
      <c r="G8" s="24"/>
    </row>
    <row r="9" spans="1:7" x14ac:dyDescent="0.25">
      <c r="B9" s="12"/>
      <c r="C9" s="12"/>
      <c r="D9" s="13"/>
    </row>
    <row r="10" spans="1:7" x14ac:dyDescent="0.25">
      <c r="A10" s="25" t="s">
        <v>14</v>
      </c>
      <c r="B10" s="26" t="s">
        <v>15</v>
      </c>
      <c r="C10" s="26" t="s">
        <v>16</v>
      </c>
      <c r="D10" s="27" t="s">
        <v>17</v>
      </c>
      <c r="E10" s="25" t="s">
        <v>18</v>
      </c>
      <c r="F10" s="28" t="s">
        <v>19</v>
      </c>
      <c r="G10" s="25" t="s">
        <v>20</v>
      </c>
    </row>
    <row r="11" spans="1:7" x14ac:dyDescent="0.25">
      <c r="A11" s="29"/>
      <c r="B11" s="30"/>
      <c r="C11" s="30"/>
      <c r="D11" s="31"/>
      <c r="E11" s="32"/>
      <c r="F11" s="33"/>
      <c r="G11" s="33"/>
    </row>
    <row r="12" spans="1:7" x14ac:dyDescent="0.25">
      <c r="A12" s="34" t="s">
        <v>21</v>
      </c>
      <c r="B12" s="35" t="s">
        <v>22</v>
      </c>
      <c r="C12" s="36" t="s">
        <v>9</v>
      </c>
      <c r="D12" s="37"/>
      <c r="E12" s="38"/>
      <c r="F12" s="39"/>
      <c r="G12" s="40">
        <f>G13+G18+G23</f>
        <v>54055.44</v>
      </c>
    </row>
    <row r="13" spans="1:7" x14ac:dyDescent="0.25">
      <c r="A13" s="41">
        <v>1</v>
      </c>
      <c r="B13" s="42" t="s">
        <v>23</v>
      </c>
      <c r="C13" s="43" t="s">
        <v>24</v>
      </c>
      <c r="D13" s="44" t="s">
        <v>25</v>
      </c>
      <c r="E13" s="45">
        <v>1</v>
      </c>
      <c r="F13" s="46">
        <f>SUM(F14:F17)</f>
        <v>35411.440000000002</v>
      </c>
      <c r="G13" s="47">
        <f>ROUND(E13*F13,2)</f>
        <v>35411.440000000002</v>
      </c>
    </row>
    <row r="14" spans="1:7" ht="22.5" x14ac:dyDescent="0.25">
      <c r="A14" s="48"/>
      <c r="B14" s="49"/>
      <c r="C14" s="50" t="s">
        <v>26</v>
      </c>
      <c r="D14" s="51"/>
      <c r="E14" s="52">
        <v>1</v>
      </c>
      <c r="F14" s="53">
        <v>3732</v>
      </c>
      <c r="G14" s="54"/>
    </row>
    <row r="15" spans="1:7" ht="22.5" x14ac:dyDescent="0.25">
      <c r="A15" s="48"/>
      <c r="B15" s="49"/>
      <c r="C15" s="50" t="s">
        <v>27</v>
      </c>
      <c r="D15" s="51"/>
      <c r="E15" s="52">
        <v>1</v>
      </c>
      <c r="F15" s="53">
        <v>3216</v>
      </c>
      <c r="G15" s="54"/>
    </row>
    <row r="16" spans="1:7" ht="33.75" x14ac:dyDescent="0.25">
      <c r="A16" s="48"/>
      <c r="B16" s="49"/>
      <c r="C16" s="50" t="s">
        <v>28</v>
      </c>
      <c r="D16" s="51"/>
      <c r="E16" s="52">
        <v>1.3320000000000001</v>
      </c>
      <c r="F16" s="53">
        <f>E16*9920</f>
        <v>13213.44</v>
      </c>
      <c r="G16" s="54"/>
    </row>
    <row r="17" spans="1:44" x14ac:dyDescent="0.25">
      <c r="A17" s="48"/>
      <c r="B17" s="49"/>
      <c r="C17" s="50" t="s">
        <v>29</v>
      </c>
      <c r="D17" s="51"/>
      <c r="E17" s="52">
        <v>1</v>
      </c>
      <c r="F17" s="53">
        <v>15250</v>
      </c>
      <c r="G17" s="54"/>
    </row>
    <row r="18" spans="1:44" x14ac:dyDescent="0.25">
      <c r="A18" s="41">
        <v>2</v>
      </c>
      <c r="B18" s="42" t="s">
        <v>30</v>
      </c>
      <c r="C18" s="43" t="s">
        <v>31</v>
      </c>
      <c r="D18" s="44" t="s">
        <v>25</v>
      </c>
      <c r="E18" s="45">
        <v>1</v>
      </c>
      <c r="F18" s="46">
        <f>SUM(F19:F22)</f>
        <v>10324</v>
      </c>
      <c r="G18" s="47">
        <f>ROUND(E18*F18,2)</f>
        <v>10324</v>
      </c>
    </row>
    <row r="19" spans="1:44" ht="22.5" x14ac:dyDescent="0.25">
      <c r="A19" s="48"/>
      <c r="B19" s="49"/>
      <c r="C19" s="50" t="s">
        <v>32</v>
      </c>
      <c r="D19" s="51"/>
      <c r="E19" s="52">
        <v>1</v>
      </c>
      <c r="F19" s="53">
        <v>3732</v>
      </c>
      <c r="G19" s="54"/>
    </row>
    <row r="20" spans="1:44" ht="22.5" x14ac:dyDescent="0.25">
      <c r="A20" s="48"/>
      <c r="B20" s="49"/>
      <c r="C20" s="50" t="s">
        <v>33</v>
      </c>
      <c r="D20" s="51"/>
      <c r="E20" s="52">
        <v>1</v>
      </c>
      <c r="F20" s="53">
        <v>2868</v>
      </c>
      <c r="G20" s="54"/>
    </row>
    <row r="21" spans="1:44" ht="22.5" x14ac:dyDescent="0.25">
      <c r="A21" s="48"/>
      <c r="B21" s="49"/>
      <c r="C21" s="50" t="s">
        <v>34</v>
      </c>
      <c r="D21" s="51"/>
      <c r="E21" s="52">
        <v>1</v>
      </c>
      <c r="F21" s="53">
        <v>1054</v>
      </c>
      <c r="G21" s="54"/>
    </row>
    <row r="22" spans="1:44" ht="22.5" x14ac:dyDescent="0.25">
      <c r="A22" s="48"/>
      <c r="B22" s="49"/>
      <c r="C22" s="50" t="s">
        <v>35</v>
      </c>
      <c r="D22" s="51"/>
      <c r="E22" s="52">
        <v>1.5</v>
      </c>
      <c r="F22" s="53">
        <v>2670</v>
      </c>
      <c r="G22" s="54"/>
    </row>
    <row r="23" spans="1:44" x14ac:dyDescent="0.25">
      <c r="A23" s="41">
        <v>3</v>
      </c>
      <c r="B23" s="42" t="s">
        <v>36</v>
      </c>
      <c r="C23" s="43" t="s">
        <v>37</v>
      </c>
      <c r="D23" s="44" t="s">
        <v>25</v>
      </c>
      <c r="E23" s="45">
        <v>1</v>
      </c>
      <c r="F23" s="46">
        <f>F24</f>
        <v>8320</v>
      </c>
      <c r="G23" s="47">
        <f>ROUND(E23*F23,2)</f>
        <v>8320</v>
      </c>
    </row>
    <row r="24" spans="1:44" x14ac:dyDescent="0.25">
      <c r="A24" s="48"/>
      <c r="B24" s="49"/>
      <c r="C24" s="50" t="s">
        <v>29</v>
      </c>
      <c r="D24" s="51"/>
      <c r="E24" s="52">
        <v>1</v>
      </c>
      <c r="F24" s="53">
        <v>8320</v>
      </c>
      <c r="G24" s="54"/>
    </row>
    <row r="25" spans="1:44" x14ac:dyDescent="0.25">
      <c r="A25" s="34" t="s">
        <v>21</v>
      </c>
      <c r="B25" s="35" t="s">
        <v>38</v>
      </c>
      <c r="C25" s="36" t="s">
        <v>39</v>
      </c>
      <c r="D25" s="37"/>
      <c r="E25" s="38"/>
      <c r="F25" s="39"/>
      <c r="G25" s="40">
        <f>SUMIF(Q26:Q26,"&lt;&gt;NOR",G26:G26)</f>
        <v>1081.1088</v>
      </c>
    </row>
    <row r="26" spans="1:44" x14ac:dyDescent="0.25">
      <c r="A26" s="41">
        <v>65</v>
      </c>
      <c r="B26" s="42" t="s">
        <v>40</v>
      </c>
      <c r="C26" s="43" t="s">
        <v>41</v>
      </c>
      <c r="D26" s="44" t="s">
        <v>42</v>
      </c>
      <c r="E26" s="45">
        <v>2</v>
      </c>
      <c r="F26" s="55">
        <f>G23+G18+G13</f>
        <v>54055.44</v>
      </c>
      <c r="G26" s="47">
        <f>ROUND(E26*F26,2)/100</f>
        <v>1081.1088</v>
      </c>
    </row>
    <row r="27" spans="1:44" x14ac:dyDescent="0.25">
      <c r="A27" s="29"/>
      <c r="B27" s="30"/>
      <c r="C27" s="56"/>
      <c r="D27" s="31"/>
      <c r="E27" s="29"/>
      <c r="F27" s="29"/>
      <c r="G27" s="29"/>
    </row>
    <row r="28" spans="1:44" x14ac:dyDescent="0.25">
      <c r="A28" s="57"/>
      <c r="B28" s="58" t="s">
        <v>20</v>
      </c>
      <c r="C28" s="59"/>
      <c r="D28" s="60"/>
      <c r="E28" s="61"/>
      <c r="F28" s="61"/>
      <c r="G28" s="62">
        <f>G25+G12</f>
        <v>55136.548800000004</v>
      </c>
    </row>
    <row r="30" spans="1:44" hidden="1" x14ac:dyDescent="0.25">
      <c r="A30" s="63" t="s">
        <v>21</v>
      </c>
      <c r="B30" s="64" t="s">
        <v>22</v>
      </c>
      <c r="C30" s="65" t="s">
        <v>43</v>
      </c>
      <c r="D30" s="66"/>
      <c r="E30" s="67"/>
      <c r="F30" s="68"/>
      <c r="G30" s="69">
        <f>G31+G32</f>
        <v>-68630</v>
      </c>
    </row>
    <row r="31" spans="1:44" ht="45" hidden="1" outlineLevel="1" x14ac:dyDescent="0.25">
      <c r="A31" s="70">
        <v>8</v>
      </c>
      <c r="B31" s="71" t="s">
        <v>44</v>
      </c>
      <c r="C31" s="72" t="s">
        <v>45</v>
      </c>
      <c r="D31" s="73" t="s">
        <v>25</v>
      </c>
      <c r="E31" s="74">
        <v>-1</v>
      </c>
      <c r="F31" s="75">
        <v>47430</v>
      </c>
      <c r="G31" s="76">
        <f>ROUND(E31*F31,2)</f>
        <v>-47430</v>
      </c>
      <c r="H31" s="77"/>
      <c r="I31" s="77"/>
      <c r="J31" s="77"/>
      <c r="K31" s="77"/>
      <c r="L31" s="77"/>
      <c r="M31" s="77"/>
      <c r="N31" s="77"/>
      <c r="O31" s="77"/>
      <c r="P31" s="77"/>
      <c r="Q31" s="77" t="s">
        <v>46</v>
      </c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77"/>
      <c r="AO31" s="77"/>
      <c r="AP31" s="77"/>
      <c r="AQ31" s="77"/>
      <c r="AR31" s="77"/>
    </row>
    <row r="32" spans="1:44" ht="45" hidden="1" outlineLevel="1" x14ac:dyDescent="0.25">
      <c r="A32" s="70">
        <v>9</v>
      </c>
      <c r="B32" s="71" t="s">
        <v>47</v>
      </c>
      <c r="C32" s="78" t="s">
        <v>48</v>
      </c>
      <c r="D32" s="73" t="s">
        <v>25</v>
      </c>
      <c r="E32" s="74">
        <v>-1</v>
      </c>
      <c r="F32" s="75">
        <v>21200</v>
      </c>
      <c r="G32" s="76">
        <f>ROUND(E32*F32,2)</f>
        <v>-21200</v>
      </c>
      <c r="H32" s="77"/>
      <c r="I32" s="77"/>
      <c r="J32" s="77"/>
      <c r="K32" s="77"/>
      <c r="L32" s="77"/>
      <c r="M32" s="77"/>
      <c r="N32" s="77"/>
      <c r="O32" s="77"/>
      <c r="P32" s="77"/>
      <c r="Q32" s="77" t="s">
        <v>46</v>
      </c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</row>
    <row r="33" spans="1:44" hidden="1" collapsed="1" x14ac:dyDescent="0.25">
      <c r="A33" s="63" t="s">
        <v>21</v>
      </c>
      <c r="B33" s="64" t="s">
        <v>38</v>
      </c>
      <c r="C33" s="65" t="s">
        <v>39</v>
      </c>
      <c r="D33" s="66"/>
      <c r="E33" s="67"/>
      <c r="F33" s="68"/>
      <c r="G33" s="69">
        <f>SUMIF(Q34:Q34,"&lt;&gt;NOR",G34:G34)</f>
        <v>-1372.6</v>
      </c>
      <c r="Q33" t="s">
        <v>49</v>
      </c>
    </row>
    <row r="34" spans="1:44" hidden="1" outlineLevel="1" x14ac:dyDescent="0.25">
      <c r="A34" s="79">
        <v>10</v>
      </c>
      <c r="B34" s="80" t="s">
        <v>40</v>
      </c>
      <c r="C34" s="78" t="s">
        <v>41</v>
      </c>
      <c r="D34" s="81" t="s">
        <v>42</v>
      </c>
      <c r="E34" s="82">
        <v>2</v>
      </c>
      <c r="F34" s="83">
        <f>G30/100</f>
        <v>-686.3</v>
      </c>
      <c r="G34" s="84">
        <f>ROUND(E34*F34,2)</f>
        <v>-1372.6</v>
      </c>
      <c r="H34" s="77"/>
      <c r="I34" s="77"/>
      <c r="J34" s="77"/>
      <c r="K34" s="77"/>
      <c r="L34" s="77"/>
      <c r="M34" s="77"/>
      <c r="N34" s="77"/>
      <c r="O34" s="77"/>
      <c r="P34" s="77"/>
      <c r="Q34" s="77" t="s">
        <v>50</v>
      </c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77"/>
      <c r="AM34" s="77"/>
      <c r="AN34" s="77"/>
      <c r="AO34" s="77"/>
      <c r="AP34" s="77"/>
      <c r="AQ34" s="77"/>
      <c r="AR34" s="77"/>
    </row>
    <row r="35" spans="1:44" hidden="1" collapsed="1" x14ac:dyDescent="0.25">
      <c r="A35" s="29"/>
      <c r="B35" s="30"/>
      <c r="C35" s="56"/>
      <c r="D35" s="31"/>
      <c r="E35" s="29"/>
      <c r="F35" s="29"/>
      <c r="G35" s="29"/>
      <c r="O35">
        <v>15</v>
      </c>
      <c r="P35">
        <v>21</v>
      </c>
    </row>
    <row r="36" spans="1:44" hidden="1" x14ac:dyDescent="0.25">
      <c r="A36" s="85"/>
      <c r="B36" s="86" t="s">
        <v>20</v>
      </c>
      <c r="C36" s="87"/>
      <c r="D36" s="88"/>
      <c r="E36" s="89"/>
      <c r="F36" s="89"/>
      <c r="G36" s="90">
        <f>G33+G30</f>
        <v>-70002.600000000006</v>
      </c>
      <c r="O36" t="e">
        <f>SUMIF(#REF!,O35,G17:G34)</f>
        <v>#REF!</v>
      </c>
      <c r="P36" t="e">
        <f>SUMIF(#REF!,P35,G17:G34)</f>
        <v>#REF!</v>
      </c>
      <c r="Q36" t="s">
        <v>51</v>
      </c>
    </row>
    <row r="37" spans="1:44" hidden="1" x14ac:dyDescent="0.25"/>
    <row r="38" spans="1:44" hidden="1" x14ac:dyDescent="0.25">
      <c r="A38" s="91"/>
      <c r="B38" s="92" t="s">
        <v>20</v>
      </c>
      <c r="C38" s="93"/>
      <c r="D38" s="94"/>
      <c r="E38" s="95"/>
      <c r="F38" s="95"/>
      <c r="G38" s="96">
        <f>G36+G28</f>
        <v>-14866.051200000002</v>
      </c>
    </row>
  </sheetData>
  <mergeCells count="7">
    <mergeCell ref="F8:G8"/>
    <mergeCell ref="A1:G1"/>
    <mergeCell ref="C2:G2"/>
    <mergeCell ref="C3:G3"/>
    <mergeCell ref="C4:G4"/>
    <mergeCell ref="D6:G6"/>
    <mergeCell ref="D7:G7"/>
  </mergeCells>
  <pageMargins left="0.7" right="0.7" top="0.78740157499999996" bottom="0.78740157499999996" header="0.3" footer="0.3"/>
  <pageSetup paperSize="9" scale="84" orientation="portrait" r:id="rId1"/>
  <headerFooter>
    <oddHeader>&amp;RZměnový list č. ZL 13.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systému Windows</dc:creator>
  <cp:lastModifiedBy>Uživatel systému Windows</cp:lastModifiedBy>
  <dcterms:created xsi:type="dcterms:W3CDTF">2021-12-15T09:06:18Z</dcterms:created>
  <dcterms:modified xsi:type="dcterms:W3CDTF">2021-12-15T09:07:15Z</dcterms:modified>
</cp:coreProperties>
</file>